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Măsurători" sheetId="1" r:id="rId1"/>
    <sheet name="Indicatori" sheetId="2" r:id="rId2"/>
  </sheets>
  <definedNames/>
  <calcPr fullCalcOnLoad="1"/>
</workbook>
</file>

<file path=xl/sharedStrings.xml><?xml version="1.0" encoding="utf-8"?>
<sst xmlns="http://schemas.openxmlformats.org/spreadsheetml/2006/main" count="122" uniqueCount="116">
  <si>
    <t>INDICATORI DE PERFORMANŢĂ CARE VIZEAZĂ ACTIVITATEA BIBLIOTECII „V.A. URECHIA” GALAŢI IN ANUL 2006</t>
  </si>
  <si>
    <t>Denumire indicator de performanţă</t>
  </si>
  <si>
    <t>Formula de calcul</t>
  </si>
  <si>
    <t>Valoare</t>
  </si>
  <si>
    <t>Cheltuieli curente din finanţare bugetară per capita</t>
  </si>
  <si>
    <t>Cheltuieli curente din finanţare bugetară/Populaţia ţintă</t>
  </si>
  <si>
    <t>Cheltuieli curente din venituri proprii şi alte venituri per capita</t>
  </si>
  <si>
    <t>Cheltuieli curente din venituri proprii/Populaţia ţintă</t>
  </si>
  <si>
    <t>Cheltuieli pentru personal per capita</t>
  </si>
  <si>
    <t>Cheltuieli pentru personal/Populaţia ţintă</t>
  </si>
  <si>
    <t>%cheltuielilor pentru personal</t>
  </si>
  <si>
    <t>Cheltuieli ptr personal * 100/Cheltuieli curente</t>
  </si>
  <si>
    <t>Cheltuieli pentru achiziţii din finanţare bugetară per capita</t>
  </si>
  <si>
    <t>Cheltuieli pentru achiziţii din finanţare bugetară/Populaţia ţintă</t>
  </si>
  <si>
    <t>Cheltuieli pentru achiziţii din venituri proprii per capita</t>
  </si>
  <si>
    <t>Cheltuieli pentru achiziţii din venituri proprii/Populaţia ţintă</t>
  </si>
  <si>
    <t>%cheltuielilor pentru achiziţii de documente din finanţare bugetară</t>
  </si>
  <si>
    <t>Cheltuieli pentru achiziţii din finanţare bugetară*100/Cheltuieli curente din finanţare bug</t>
  </si>
  <si>
    <t>%cheltuielilor pentru achiziţii de doc din venituri proprii</t>
  </si>
  <si>
    <t>Cheltuieli ptr achiziţii din venituri proprii*100/Cheltuieli curente din venituri proprii</t>
  </si>
  <si>
    <t>Personal la 1000 de locuitori</t>
  </si>
  <si>
    <t>Nr. total de personal *1000/Populaţia ţintă</t>
  </si>
  <si>
    <t>Număr locuitori per personal de specialitate</t>
  </si>
  <si>
    <t>Populaţia ţintă/Număr personal de specialitate</t>
  </si>
  <si>
    <t>Documente în colecţii per capita</t>
  </si>
  <si>
    <t>Număr total de documente/Populaţia ţintă</t>
  </si>
  <si>
    <t>Documente achiziţionate din finanţare bugetară per capita</t>
  </si>
  <si>
    <t>Număr documente achiziţionate din finanţare bugetară/Populaţia ţintă</t>
  </si>
  <si>
    <t>Documente achiziţionate din venituri proprii per capita</t>
  </si>
  <si>
    <t>Număr doc achiziţionate din venituri proprii/Populaţia ţintă</t>
  </si>
  <si>
    <t>Documente achiziţionate la 1000 locuitori</t>
  </si>
  <si>
    <t>Număr documente achiziţionate *1000/Populaţia ţintă</t>
  </si>
  <si>
    <t>Exemplare adăugate per titlu adăugat</t>
  </si>
  <si>
    <t>Număr documente achiziţionate/Număr titluri achiziţionate</t>
  </si>
  <si>
    <t>Rata de înnoire a colecţiei (în ani)</t>
  </si>
  <si>
    <t>Număr exemplare în colecţie/Număr exemplare adăugate colecţiei</t>
  </si>
  <si>
    <t>Utilizatori înscrişi ca % din populaţie</t>
  </si>
  <si>
    <t>Număr utilizatori înscrişi*100/Populaţia ţintă</t>
  </si>
  <si>
    <t>Documente împrumutate per capita</t>
  </si>
  <si>
    <t>Număr documente împrumutate/Populaţia ţintă</t>
  </si>
  <si>
    <t>Documente împrumutate per utilizator activ</t>
  </si>
  <si>
    <t>Număr documente împrumutate/Număr utilizatori activi</t>
  </si>
  <si>
    <t>Documente împrumutate per vizită</t>
  </si>
  <si>
    <t>Număr documente împrumutate/Număr vizite</t>
  </si>
  <si>
    <t>Vizite la bibliotecă per capita</t>
  </si>
  <si>
    <t>Frecvenţa/Populaţia ţintă</t>
  </si>
  <si>
    <t>Utilizatori la distanţă+frecvenţa/Populaţia ţintă</t>
  </si>
  <si>
    <t>Cost per vizită</t>
  </si>
  <si>
    <t>Cheltuieli curente/Frecvenţa</t>
  </si>
  <si>
    <t>Cheltuieli curente/Utilizatori la distanţă+frecvenţa</t>
  </si>
  <si>
    <t>Indicele de frecvenţă</t>
  </si>
  <si>
    <t>Total frecvenţă pe an/Total cititori</t>
  </si>
  <si>
    <t>Indicele mediu de frecvenţă zilnică</t>
  </si>
  <si>
    <t>Total frecvenţă pe an/Zile lucrătoare pe an</t>
  </si>
  <si>
    <t>Indicele de circulaţie a publicaţiilor</t>
  </si>
  <si>
    <t>Total documente consultate/Număr total de documente</t>
  </si>
  <si>
    <t>Date necesare calculării indicatorilor (anul 2006):</t>
  </si>
  <si>
    <t>Populaţia municipiului Galaţi</t>
  </si>
  <si>
    <t>Populaţia judeţului Galaţi</t>
  </si>
  <si>
    <t>617979 loc.</t>
  </si>
  <si>
    <t>Achiziţii documente venituri proprii</t>
  </si>
  <si>
    <t>22000 RON</t>
  </si>
  <si>
    <t>Achiziţii documente finanţare bugetară</t>
  </si>
  <si>
    <t>375590 RON</t>
  </si>
  <si>
    <t>Cheltuieli ptr personal</t>
  </si>
  <si>
    <t>1243384 RON</t>
  </si>
  <si>
    <t>Cheltuieli curente din finanţare bugetară</t>
  </si>
  <si>
    <t>Cheltuieli curente din venituri proprii</t>
  </si>
  <si>
    <t>30000RON</t>
  </si>
  <si>
    <t>Număr total de personal</t>
  </si>
  <si>
    <t>86 pers</t>
  </si>
  <si>
    <t>Număr personal de specialitate</t>
  </si>
  <si>
    <t>67 pers</t>
  </si>
  <si>
    <t>Număr total documente la 31 dec. 2006</t>
  </si>
  <si>
    <t>625169 u.e.</t>
  </si>
  <si>
    <t>Număr total de doc achiziţionate</t>
  </si>
  <si>
    <t>21024 u.b.</t>
  </si>
  <si>
    <t>Număr titluri achiziţionate</t>
  </si>
  <si>
    <t>5540 tit.</t>
  </si>
  <si>
    <t>Număr doc achiziţionate din venituri proprii</t>
  </si>
  <si>
    <t>458 u.e.</t>
  </si>
  <si>
    <t>Număr doc achiziţionate din finanţare publică(MC + facturi)</t>
  </si>
  <si>
    <t>18504 u.e.</t>
  </si>
  <si>
    <t>Număr utilizatori înscrişi</t>
  </si>
  <si>
    <t>8231 cititori</t>
  </si>
  <si>
    <t>Număr utilizatori activi</t>
  </si>
  <si>
    <t>23658 cititori</t>
  </si>
  <si>
    <t>Număr utilizatori de la distanţă</t>
  </si>
  <si>
    <t>402865 utilizatori</t>
  </si>
  <si>
    <t>Număr doc împrumutate</t>
  </si>
  <si>
    <t>262145 doc</t>
  </si>
  <si>
    <t>Frecvenţa</t>
  </si>
  <si>
    <t>162344 nr. Vizite</t>
  </si>
  <si>
    <t>Număr zile lucrătoare pe an</t>
  </si>
  <si>
    <t>289 zile</t>
  </si>
  <si>
    <t>Biblioteca „V.A. Urechia”</t>
  </si>
  <si>
    <t>Principalii indicatori de performanţă
înregistraţi în anul 2006</t>
  </si>
  <si>
    <t>Denumirea indicatorilor</t>
  </si>
  <si>
    <t>Cheltuieli curente din finanţare bugetară per capita   [RON]</t>
  </si>
  <si>
    <t xml:space="preserve">Cheltuieli pentru personal per capita   [RON]   </t>
  </si>
  <si>
    <t>Procentul cheltuielilor pentru personal   [%]</t>
  </si>
  <si>
    <t>Cheltuieli pentru achiziţii din finanţare bugetară per capita   [RON]</t>
  </si>
  <si>
    <t>Procentul cheltuielilor pentru achiziţii de documente din finanţare bugetară  [%]</t>
  </si>
  <si>
    <t>Procentul cheltuielilor pentru achiziţii de documente din venituri proprii  [%]</t>
  </si>
  <si>
    <t>Documente în colecţii per capita  [u.b.]</t>
  </si>
  <si>
    <t>Documente achiziţionate din finanţare bugetară per capita  [u.b.]</t>
  </si>
  <si>
    <t>Documente achiziţionate la 1000 locuitori  [u.b.]</t>
  </si>
  <si>
    <t>Exemplare adăugate pe anul 2006</t>
  </si>
  <si>
    <t>Rata de înnoire a colecţiei (în ani)  [ani]</t>
  </si>
  <si>
    <t>Utilizatori înscrişi ca procent din populaţie   [%]</t>
  </si>
  <si>
    <t>Documente împrumutate per utilizator activ   [u.b.]</t>
  </si>
  <si>
    <t>Documente împrumutate per vizită   [u.b.]</t>
  </si>
  <si>
    <t>Vizite la bibliotecă per utilizator</t>
  </si>
  <si>
    <t>Cost per vizită   [RON]</t>
  </si>
  <si>
    <t>Frecvenţa medie ponderată zilnică [utilizatori pe zi]</t>
  </si>
  <si>
    <t>Calcul realizat de Căluian Catrina, bibliotecar, Oficiul Proiecte. Programe. Marketing de bibliotecă.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</si>
</sst>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2">
    <font>
      <sz val="10"/>
      <name val="Luxi Sans"/>
      <family val="2"/>
    </font>
    <font>
      <sz val="10"/>
      <name val="Arial"/>
      <family val="0"/>
    </font>
    <font>
      <b/>
      <sz val="11"/>
      <name val="Luxi Sans"/>
      <family val="2"/>
    </font>
    <font>
      <b/>
      <sz val="10"/>
      <name val="Luxi Sans"/>
      <family val="2"/>
    </font>
    <font>
      <sz val="8"/>
      <name val="Luxi Sans"/>
      <family val="2"/>
    </font>
    <font>
      <b/>
      <sz val="8"/>
      <name val="Luxi Sans"/>
      <family val="2"/>
    </font>
    <font>
      <b/>
      <sz val="12"/>
      <name val="Luxi Sans"/>
      <family val="2"/>
    </font>
    <font>
      <sz val="11"/>
      <name val="Luxi Sans"/>
      <family val="2"/>
    </font>
    <font>
      <b/>
      <sz val="11"/>
      <color indexed="53"/>
      <name val="Luxi Sans"/>
      <family val="2"/>
    </font>
    <font>
      <b/>
      <sz val="11"/>
      <color indexed="10"/>
      <name val="Luxi Sans"/>
      <family val="2"/>
    </font>
    <font>
      <sz val="14"/>
      <name val="Luxi Sans"/>
      <family val="2"/>
    </font>
    <font>
      <b/>
      <sz val="13"/>
      <name val="Luxi 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4" fontId="3" fillId="0" borderId="0" xfId="0" applyFont="1" applyAlignment="1">
      <alignment/>
    </xf>
    <xf numFmtId="164" fontId="10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11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/>
    </xf>
    <xf numFmtId="165" fontId="7" fillId="0" borderId="1" xfId="0" applyNumberFormat="1" applyFont="1" applyFill="1" applyBorder="1" applyAlignment="1">
      <alignment/>
    </xf>
    <xf numFmtId="164" fontId="0" fillId="0" borderId="0" xfId="0" applyAlignment="1">
      <alignment/>
    </xf>
    <xf numFmtId="165" fontId="7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8"/>
  <sheetViews>
    <sheetView tabSelected="1" workbookViewId="0" topLeftCell="A1">
      <selection activeCell="C47" sqref="C47"/>
    </sheetView>
  </sheetViews>
  <sheetFormatPr defaultColWidth="12.00390625" defaultRowHeight="12.75"/>
  <cols>
    <col min="1" max="1" width="55.25390625" style="0" customWidth="1"/>
    <col min="2" max="2" width="60.25390625" style="0" customWidth="1"/>
    <col min="3" max="3" width="13.50390625" style="0" customWidth="1"/>
    <col min="4" max="16384" width="11.625" style="0" customWidth="1"/>
  </cols>
  <sheetData>
    <row r="2" spans="1:3" ht="24.75" customHeight="1">
      <c r="A2" s="1" t="s">
        <v>0</v>
      </c>
      <c r="B2" s="1"/>
      <c r="C2" s="1"/>
    </row>
    <row r="3" spans="1:3" ht="24.75" customHeight="1">
      <c r="A3" s="2" t="s">
        <v>1</v>
      </c>
      <c r="B3" s="2" t="s">
        <v>2</v>
      </c>
      <c r="C3" s="2" t="s">
        <v>3</v>
      </c>
    </row>
    <row r="4" spans="1:3" ht="12.75">
      <c r="A4" s="3" t="s">
        <v>4</v>
      </c>
      <c r="B4" s="3" t="s">
        <v>5</v>
      </c>
      <c r="C4" s="4">
        <f>AVERAGE(2289000/296697)</f>
        <v>7.714941505980849</v>
      </c>
    </row>
    <row r="5" spans="1:3" ht="12.75">
      <c r="A5" s="3" t="s">
        <v>6</v>
      </c>
      <c r="B5" s="3" t="s">
        <v>7</v>
      </c>
      <c r="C5" s="4">
        <f>AVERAGE(30000/296697)</f>
        <v>0.10111325695911991</v>
      </c>
    </row>
    <row r="6" spans="1:3" ht="12.75">
      <c r="A6" s="3" t="s">
        <v>8</v>
      </c>
      <c r="B6" s="3" t="s">
        <v>9</v>
      </c>
      <c r="C6" s="4">
        <f>AVERAGE(1243384/296697)</f>
        <v>4.190753529695279</v>
      </c>
    </row>
    <row r="7" spans="1:3" ht="12.75">
      <c r="A7" s="3" t="s">
        <v>10</v>
      </c>
      <c r="B7" s="3" t="s">
        <v>11</v>
      </c>
      <c r="C7" s="4">
        <f>1243384*100/2319000</f>
        <v>53.61724881414403</v>
      </c>
    </row>
    <row r="8" spans="1:3" ht="12.75">
      <c r="A8" s="3" t="s">
        <v>12</v>
      </c>
      <c r="B8" s="3" t="s">
        <v>13</v>
      </c>
      <c r="C8" s="4">
        <f>AVERAGE(375590/296697)</f>
        <v>1.265904272709195</v>
      </c>
    </row>
    <row r="9" spans="1:3" ht="12.75">
      <c r="A9" s="3" t="s">
        <v>14</v>
      </c>
      <c r="B9" s="3" t="s">
        <v>15</v>
      </c>
      <c r="C9" s="4">
        <f>AVERAGE(22000/296697)</f>
        <v>0.07414972177002127</v>
      </c>
    </row>
    <row r="10" spans="1:3" ht="12.75">
      <c r="A10" s="3" t="s">
        <v>16</v>
      </c>
      <c r="B10" s="3" t="s">
        <v>17</v>
      </c>
      <c r="C10" s="4">
        <f>375590*100/2289000</f>
        <v>16.408475316732197</v>
      </c>
    </row>
    <row r="11" spans="1:3" ht="12.75">
      <c r="A11" s="3" t="s">
        <v>18</v>
      </c>
      <c r="B11" s="3" t="s">
        <v>19</v>
      </c>
      <c r="C11" s="4">
        <f>22000*100/30000</f>
        <v>73.33333333333333</v>
      </c>
    </row>
    <row r="12" spans="1:3" ht="12.75">
      <c r="A12" s="3" t="s">
        <v>20</v>
      </c>
      <c r="B12" s="3" t="s">
        <v>21</v>
      </c>
      <c r="C12" s="5">
        <f>86*1000/296697</f>
        <v>0.2898580032828104</v>
      </c>
    </row>
    <row r="13" spans="1:3" ht="12.75">
      <c r="A13" s="3" t="s">
        <v>22</v>
      </c>
      <c r="B13" s="3" t="s">
        <v>23</v>
      </c>
      <c r="C13" s="4">
        <f>AVERAGE(296697/67)</f>
        <v>4428.313432835821</v>
      </c>
    </row>
    <row r="14" spans="1:3" ht="12.75">
      <c r="A14" s="3" t="s">
        <v>24</v>
      </c>
      <c r="B14" s="3" t="s">
        <v>25</v>
      </c>
      <c r="C14" s="4">
        <f>AVERAGE(625169/296697)</f>
        <v>2.107095791329201</v>
      </c>
    </row>
    <row r="15" spans="1:3" ht="12.75">
      <c r="A15" s="3" t="s">
        <v>26</v>
      </c>
      <c r="B15" s="3" t="s">
        <v>27</v>
      </c>
      <c r="C15" s="4">
        <f>AVERAGE(18504/296697)</f>
        <v>0.06236665689238516</v>
      </c>
    </row>
    <row r="16" spans="1:3" ht="12.75">
      <c r="A16" s="3" t="s">
        <v>28</v>
      </c>
      <c r="B16" s="3" t="s">
        <v>29</v>
      </c>
      <c r="C16" s="4">
        <f>AVERAGE(458/296697)</f>
        <v>0.0015436623895758973</v>
      </c>
    </row>
    <row r="17" spans="1:3" ht="12.75">
      <c r="A17" s="3" t="s">
        <v>30</v>
      </c>
      <c r="B17" s="3" t="s">
        <v>31</v>
      </c>
      <c r="C17" s="4">
        <f>21024/296697*1000</f>
        <v>70.86017047695123</v>
      </c>
    </row>
    <row r="18" spans="1:3" ht="12.75">
      <c r="A18" s="3" t="s">
        <v>32</v>
      </c>
      <c r="B18" s="3" t="s">
        <v>33</v>
      </c>
      <c r="C18" s="4">
        <f>AVERAGE(21024/5540)</f>
        <v>3.7949458483754515</v>
      </c>
    </row>
    <row r="19" spans="1:3" ht="12.75">
      <c r="A19" s="3" t="s">
        <v>34</v>
      </c>
      <c r="B19" s="3" t="s">
        <v>35</v>
      </c>
      <c r="C19" s="4">
        <f>AVERAGE(625169/21024)</f>
        <v>29.735968417047186</v>
      </c>
    </row>
    <row r="20" spans="1:3" ht="12.75">
      <c r="A20" s="3" t="s">
        <v>36</v>
      </c>
      <c r="B20" s="3" t="s">
        <v>37</v>
      </c>
      <c r="C20" s="4">
        <f>23658*100/296697</f>
        <v>7.9737914437961965</v>
      </c>
    </row>
    <row r="21" spans="1:3" ht="12.75">
      <c r="A21" s="3" t="s">
        <v>38</v>
      </c>
      <c r="B21" s="3" t="s">
        <v>39</v>
      </c>
      <c r="C21" s="4">
        <f>262145/296697</f>
        <v>0.883544491518283</v>
      </c>
    </row>
    <row r="22" spans="1:3" ht="12.75">
      <c r="A22" s="3" t="s">
        <v>40</v>
      </c>
      <c r="B22" s="3" t="s">
        <v>41</v>
      </c>
      <c r="C22" s="4">
        <f>262154/23658</f>
        <v>11.080987403838025</v>
      </c>
    </row>
    <row r="23" spans="1:3" ht="12.75">
      <c r="A23" s="3" t="s">
        <v>42</v>
      </c>
      <c r="B23" s="3" t="s">
        <v>43</v>
      </c>
      <c r="C23" s="4">
        <f>262145/162344</f>
        <v>1.6147501601537475</v>
      </c>
    </row>
    <row r="24" spans="1:3" ht="12.75">
      <c r="A24" s="3" t="s">
        <v>44</v>
      </c>
      <c r="B24" s="3" t="s">
        <v>45</v>
      </c>
      <c r="C24" s="4">
        <f>162344/296697</f>
        <v>0.5471710195923788</v>
      </c>
    </row>
    <row r="25" spans="1:3" ht="12.75">
      <c r="A25" s="3" t="s">
        <v>44</v>
      </c>
      <c r="B25" s="3" t="s">
        <v>46</v>
      </c>
      <c r="C25" s="4">
        <f>565209/296697</f>
        <v>1.905004095086907</v>
      </c>
    </row>
    <row r="26" spans="1:3" ht="12.75">
      <c r="A26" s="3" t="s">
        <v>47</v>
      </c>
      <c r="B26" s="3" t="s">
        <v>48</v>
      </c>
      <c r="C26" s="4">
        <f>2319000/162344</f>
        <v>14.284482333809688</v>
      </c>
    </row>
    <row r="27" spans="1:3" ht="12.75">
      <c r="A27" s="3" t="s">
        <v>47</v>
      </c>
      <c r="B27" s="3" t="s">
        <v>49</v>
      </c>
      <c r="C27" s="4">
        <f>2319000/565209</f>
        <v>4.102907066235676</v>
      </c>
    </row>
    <row r="28" spans="1:3" ht="12.75">
      <c r="A28" s="3" t="s">
        <v>50</v>
      </c>
      <c r="B28" s="3" t="s">
        <v>51</v>
      </c>
      <c r="C28" s="4">
        <f>162344/23658</f>
        <v>6.862118522275763</v>
      </c>
    </row>
    <row r="29" spans="1:3" ht="12.75">
      <c r="A29" s="3" t="s">
        <v>52</v>
      </c>
      <c r="B29" s="3" t="s">
        <v>53</v>
      </c>
      <c r="C29" s="4">
        <f>162344/289</f>
        <v>561.7439446366782</v>
      </c>
    </row>
    <row r="30" spans="1:3" ht="12.75">
      <c r="A30" s="3" t="s">
        <v>54</v>
      </c>
      <c r="B30" s="3" t="s">
        <v>55</v>
      </c>
      <c r="C30" s="4">
        <f>262145/625169</f>
        <v>0.41931861624616706</v>
      </c>
    </row>
    <row r="38" ht="15">
      <c r="A38" s="6" t="s">
        <v>56</v>
      </c>
    </row>
    <row r="39" spans="1:2" ht="13.5">
      <c r="A39" s="7" t="s">
        <v>57</v>
      </c>
      <c r="B39" s="8">
        <v>296697</v>
      </c>
    </row>
    <row r="40" spans="1:2" ht="13.5">
      <c r="A40" s="7" t="s">
        <v>58</v>
      </c>
      <c r="B40" s="8" t="s">
        <v>59</v>
      </c>
    </row>
    <row r="41" spans="1:2" ht="13.5">
      <c r="A41" s="7" t="s">
        <v>60</v>
      </c>
      <c r="B41" s="8" t="s">
        <v>61</v>
      </c>
    </row>
    <row r="42" spans="1:2" ht="13.5">
      <c r="A42" s="7" t="s">
        <v>62</v>
      </c>
      <c r="B42" s="8" t="s">
        <v>63</v>
      </c>
    </row>
    <row r="43" spans="1:2" ht="13.5">
      <c r="A43" s="7" t="s">
        <v>64</v>
      </c>
      <c r="B43" s="8" t="s">
        <v>65</v>
      </c>
    </row>
    <row r="44" spans="1:2" ht="13.5">
      <c r="A44" s="7" t="s">
        <v>66</v>
      </c>
      <c r="B44" s="8">
        <v>2289000</v>
      </c>
    </row>
    <row r="45" spans="1:2" ht="13.5">
      <c r="A45" s="7" t="s">
        <v>67</v>
      </c>
      <c r="B45" s="8" t="s">
        <v>68</v>
      </c>
    </row>
    <row r="46" spans="1:2" ht="13.5">
      <c r="A46" s="7" t="s">
        <v>69</v>
      </c>
      <c r="B46" s="8" t="s">
        <v>70</v>
      </c>
    </row>
    <row r="47" spans="1:2" ht="13.5">
      <c r="A47" s="7" t="s">
        <v>71</v>
      </c>
      <c r="B47" s="8" t="s">
        <v>72</v>
      </c>
    </row>
    <row r="48" spans="1:2" ht="13.5">
      <c r="A48" s="7" t="s">
        <v>73</v>
      </c>
      <c r="B48" s="8" t="s">
        <v>74</v>
      </c>
    </row>
    <row r="49" spans="1:2" ht="13.5">
      <c r="A49" s="7" t="s">
        <v>75</v>
      </c>
      <c r="B49" s="8" t="s">
        <v>76</v>
      </c>
    </row>
    <row r="50" spans="1:2" ht="13.5">
      <c r="A50" s="7" t="s">
        <v>77</v>
      </c>
      <c r="B50" s="8" t="s">
        <v>78</v>
      </c>
    </row>
    <row r="51" spans="1:2" ht="13.5">
      <c r="A51" s="7" t="s">
        <v>79</v>
      </c>
      <c r="B51" s="8" t="s">
        <v>80</v>
      </c>
    </row>
    <row r="52" spans="1:2" ht="13.5">
      <c r="A52" s="7" t="s">
        <v>81</v>
      </c>
      <c r="B52" s="8" t="s">
        <v>82</v>
      </c>
    </row>
    <row r="53" spans="1:2" ht="13.5">
      <c r="A53" s="7" t="s">
        <v>83</v>
      </c>
      <c r="B53" s="8" t="s">
        <v>84</v>
      </c>
    </row>
    <row r="54" spans="1:2" ht="13.5">
      <c r="A54" s="7" t="s">
        <v>85</v>
      </c>
      <c r="B54" s="8" t="s">
        <v>86</v>
      </c>
    </row>
    <row r="55" spans="1:2" ht="13.5">
      <c r="A55" s="7" t="s">
        <v>87</v>
      </c>
      <c r="B55" s="8" t="s">
        <v>88</v>
      </c>
    </row>
    <row r="56" spans="1:2" ht="13.5">
      <c r="A56" s="7" t="s">
        <v>89</v>
      </c>
      <c r="B56" s="8" t="s">
        <v>90</v>
      </c>
    </row>
    <row r="57" spans="1:2" ht="13.5">
      <c r="A57" s="7" t="s">
        <v>91</v>
      </c>
      <c r="B57" s="8" t="s">
        <v>92</v>
      </c>
    </row>
    <row r="58" spans="1:2" ht="13.5">
      <c r="A58" s="7" t="s">
        <v>93</v>
      </c>
      <c r="B58" s="9" t="s">
        <v>94</v>
      </c>
    </row>
  </sheetData>
  <sheetProtection sheet="1" objects="1" scenarios="1"/>
  <mergeCells count="1">
    <mergeCell ref="A2:C2"/>
  </mergeCells>
  <printOptions horizontalCentered="1" verticalCentered="1"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8" sqref="H18"/>
    </sheetView>
  </sheetViews>
  <sheetFormatPr defaultColWidth="12.00390625" defaultRowHeight="12.75"/>
  <cols>
    <col min="1" max="1" width="4.25390625" style="0" customWidth="1"/>
    <col min="2" max="2" width="49.50390625" style="0" customWidth="1"/>
    <col min="3" max="3" width="7.50390625" style="0" customWidth="1"/>
    <col min="4" max="7" width="0" style="0" hidden="1" customWidth="1"/>
    <col min="8" max="16384" width="11.625" style="0" customWidth="1"/>
  </cols>
  <sheetData>
    <row r="1" spans="1:2" ht="12.75">
      <c r="A1" s="10" t="s">
        <v>95</v>
      </c>
      <c r="B1" s="10"/>
    </row>
    <row r="2" ht="42" customHeight="1"/>
    <row r="3" spans="1:7" ht="60" customHeight="1">
      <c r="A3" s="11" t="s">
        <v>96</v>
      </c>
      <c r="B3" s="11"/>
      <c r="C3" s="11"/>
      <c r="D3" s="11"/>
      <c r="E3" s="11"/>
      <c r="F3" s="11"/>
      <c r="G3" s="11"/>
    </row>
    <row r="4" spans="1:3" ht="16.5">
      <c r="A4" s="12"/>
      <c r="B4" s="13" t="s">
        <v>97</v>
      </c>
      <c r="C4" s="14" t="s">
        <v>3</v>
      </c>
    </row>
    <row r="5" spans="1:8" ht="13.5">
      <c r="A5" s="12">
        <v>1</v>
      </c>
      <c r="B5" s="15" t="s">
        <v>98</v>
      </c>
      <c r="C5" s="16">
        <f>AVERAGE(2289000/296697)</f>
        <v>7.714941505980849</v>
      </c>
      <c r="H5" s="17">
        <f>Măsurători!B44/Măsurători!B39</f>
        <v>7.714941505980849</v>
      </c>
    </row>
    <row r="6" spans="1:3" ht="13.5">
      <c r="A6" s="12">
        <v>2</v>
      </c>
      <c r="B6" s="15" t="s">
        <v>99</v>
      </c>
      <c r="C6" s="16">
        <f>AVERAGE(1243384/296697)</f>
        <v>4.190753529695279</v>
      </c>
    </row>
    <row r="7" spans="1:3" ht="13.5">
      <c r="A7" s="12">
        <v>3</v>
      </c>
      <c r="B7" s="15" t="s">
        <v>100</v>
      </c>
      <c r="C7" s="16">
        <f>1243384*100/2319000</f>
        <v>53.61724881414403</v>
      </c>
    </row>
    <row r="8" spans="1:3" ht="13.5">
      <c r="A8" s="12">
        <v>4</v>
      </c>
      <c r="B8" s="15" t="s">
        <v>101</v>
      </c>
      <c r="C8" s="16">
        <f>AVERAGE(375590/296697)</f>
        <v>1.265904272709195</v>
      </c>
    </row>
    <row r="9" spans="1:3" ht="13.5">
      <c r="A9" s="12">
        <v>5</v>
      </c>
      <c r="B9" s="15" t="s">
        <v>102</v>
      </c>
      <c r="C9" s="16">
        <f>375590*100/2289000</f>
        <v>16.408475316732197</v>
      </c>
    </row>
    <row r="10" spans="1:3" ht="13.5">
      <c r="A10" s="12">
        <v>6</v>
      </c>
      <c r="B10" s="15" t="s">
        <v>103</v>
      </c>
      <c r="C10" s="16">
        <f>22000*100/30000</f>
        <v>73.33333333333333</v>
      </c>
    </row>
    <row r="11" spans="1:3" ht="13.5">
      <c r="A11" s="12">
        <v>7</v>
      </c>
      <c r="B11" s="15" t="s">
        <v>20</v>
      </c>
      <c r="C11" s="18">
        <f>86*1000/296697</f>
        <v>0.2898580032828104</v>
      </c>
    </row>
    <row r="12" spans="1:3" ht="13.5">
      <c r="A12" s="12">
        <v>8</v>
      </c>
      <c r="B12" s="15" t="s">
        <v>22</v>
      </c>
      <c r="C12" s="16">
        <f>AVERAGE(296697/67)</f>
        <v>4428.313432835821</v>
      </c>
    </row>
    <row r="13" spans="1:3" ht="13.5">
      <c r="A13" s="12">
        <v>9</v>
      </c>
      <c r="B13" s="15" t="s">
        <v>104</v>
      </c>
      <c r="C13" s="16">
        <f>AVERAGE(625169/296697)</f>
        <v>2.107095791329201</v>
      </c>
    </row>
    <row r="14" spans="1:3" ht="13.5">
      <c r="A14" s="12">
        <v>10</v>
      </c>
      <c r="B14" s="15" t="s">
        <v>105</v>
      </c>
      <c r="C14" s="16">
        <f>18504/296697</f>
        <v>0.06236665689238516</v>
      </c>
    </row>
    <row r="15" spans="1:3" ht="13.5">
      <c r="A15" s="12">
        <v>11</v>
      </c>
      <c r="B15" s="15" t="s">
        <v>106</v>
      </c>
      <c r="C15" s="16">
        <f>21024/296697*1000</f>
        <v>70.86017047695123</v>
      </c>
    </row>
    <row r="16" spans="1:3" ht="13.5">
      <c r="A16" s="12">
        <v>12</v>
      </c>
      <c r="B16" s="15" t="s">
        <v>107</v>
      </c>
      <c r="C16" s="16">
        <f>AVERAGE(21024/5540)</f>
        <v>3.7949458483754515</v>
      </c>
    </row>
    <row r="17" spans="1:3" ht="13.5">
      <c r="A17" s="12">
        <v>13</v>
      </c>
      <c r="B17" s="15" t="s">
        <v>108</v>
      </c>
      <c r="C17" s="16">
        <f>AVERAGE(625169/21024)</f>
        <v>29.735968417047186</v>
      </c>
    </row>
    <row r="18" spans="1:3" ht="13.5">
      <c r="A18" s="12">
        <v>14</v>
      </c>
      <c r="B18" s="15" t="s">
        <v>109</v>
      </c>
      <c r="C18" s="16">
        <f>23658*100/296697</f>
        <v>7.9737914437961965</v>
      </c>
    </row>
    <row r="19" spans="1:3" ht="13.5">
      <c r="A19" s="12">
        <v>15</v>
      </c>
      <c r="B19" s="15" t="s">
        <v>110</v>
      </c>
      <c r="C19" s="16">
        <f>262154/23658</f>
        <v>11.080987403838025</v>
      </c>
    </row>
    <row r="20" spans="1:3" ht="13.5">
      <c r="A20" s="12">
        <v>16</v>
      </c>
      <c r="B20" s="15" t="s">
        <v>111</v>
      </c>
      <c r="C20" s="16">
        <f>262145/162344</f>
        <v>1.6147501601537475</v>
      </c>
    </row>
    <row r="21" spans="1:3" ht="13.5">
      <c r="A21" s="12">
        <v>17</v>
      </c>
      <c r="B21" s="15" t="s">
        <v>112</v>
      </c>
      <c r="C21" s="16">
        <f>162344/23658</f>
        <v>6.862118522275763</v>
      </c>
    </row>
    <row r="22" spans="1:3" ht="13.5">
      <c r="A22" s="12">
        <v>18</v>
      </c>
      <c r="B22" s="15" t="s">
        <v>113</v>
      </c>
      <c r="C22" s="16">
        <f>2319000/162344</f>
        <v>14.284482333809688</v>
      </c>
    </row>
    <row r="23" spans="1:3" ht="13.5">
      <c r="A23" s="12">
        <v>19</v>
      </c>
      <c r="B23" s="15" t="s">
        <v>114</v>
      </c>
      <c r="C23" s="16">
        <f>632.89</f>
        <v>632.89</v>
      </c>
    </row>
    <row r="24" spans="1:3" ht="13.5">
      <c r="A24" s="12">
        <v>20</v>
      </c>
      <c r="B24" s="15" t="s">
        <v>54</v>
      </c>
      <c r="C24" s="16">
        <f>262145/625169</f>
        <v>0.41931861624616706</v>
      </c>
    </row>
    <row r="26" ht="12.75">
      <c r="A26" t="s">
        <v>115</v>
      </c>
    </row>
  </sheetData>
  <sheetProtection sheet="1" objects="1" scenarios="1"/>
  <mergeCells count="2">
    <mergeCell ref="A1:B1"/>
    <mergeCell ref="A3:G3"/>
  </mergeCells>
  <printOptions horizontalCentered="1" verticalCentered="1"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2007-05-03T05:56:05Z</cp:lastPrinted>
  <dcterms:created xsi:type="dcterms:W3CDTF">2007-03-13T06:38:16Z</dcterms:created>
  <dcterms:modified xsi:type="dcterms:W3CDTF">2007-05-22T10:42:06Z</dcterms:modified>
  <cp:category/>
  <cp:version/>
  <cp:contentType/>
  <cp:contentStatus/>
  <cp:revision>26</cp:revision>
</cp:coreProperties>
</file>